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LENCO LIB PROF E COCOCO 2008" sheetId="1" r:id="rId1"/>
  </sheets>
  <definedNames/>
  <calcPr fullCalcOnLoad="1"/>
</workbook>
</file>

<file path=xl/sharedStrings.xml><?xml version="1.0" encoding="utf-8"?>
<sst xmlns="http://schemas.openxmlformats.org/spreadsheetml/2006/main" count="317" uniqueCount="160">
  <si>
    <t>PUBBLICAZIONE AI SENSI DELL'ART.3 COMMA 54, L. 224/07 (FINANZIARIA 2008)</t>
  </si>
  <si>
    <t>ELENCO DEGLI INCARICHI IN ESSERE E CONFERITI NELL'ANNO 2009</t>
  </si>
  <si>
    <t>NUMERO</t>
  </si>
  <si>
    <t xml:space="preserve"> NOME / COGNOME </t>
  </si>
  <si>
    <t>TIPOLOGIA RAPPORTO</t>
  </si>
  <si>
    <t>PROFILO</t>
  </si>
  <si>
    <t>DECORRENZA</t>
  </si>
  <si>
    <t>SCADENZA</t>
  </si>
  <si>
    <t xml:space="preserve">COMPENSO MENSILE LORDO </t>
  </si>
  <si>
    <t>STRUTTURA</t>
  </si>
  <si>
    <t>IMPEGNO ORARIO MENSILE</t>
  </si>
  <si>
    <t>SPESA  PRESUNTA  ANNO 2009</t>
  </si>
  <si>
    <t>DR. ABO KAFF MUHAMMAD</t>
  </si>
  <si>
    <t>LIBERO PROFESSIONALE</t>
  </si>
  <si>
    <t>MEDICO</t>
  </si>
  <si>
    <t>MEDICINA INTERNA P.O.SAN MARTINO ORISTANO</t>
  </si>
  <si>
    <t>DR.SSA PAMELA TUVERI</t>
  </si>
  <si>
    <t>ASSISTENTE  SOCIALE</t>
  </si>
  <si>
    <t>CSM ALES</t>
  </si>
  <si>
    <t>DR.SSA MONIA SCHIRRU</t>
  </si>
  <si>
    <t>CO.CO.CO.</t>
  </si>
  <si>
    <t xml:space="preserve">AMMINISTRATIVO </t>
  </si>
  <si>
    <t xml:space="preserve"> PUA</t>
  </si>
  <si>
    <t xml:space="preserve">SIG.RA SONIA COSSA </t>
  </si>
  <si>
    <t>DR.SSA  BARBARA ZARA</t>
  </si>
  <si>
    <t>OSTETRICA</t>
  </si>
  <si>
    <t>OSTETRICIA E GINECOLOGIA P.O. S. MARTINO</t>
  </si>
  <si>
    <t xml:space="preserve">DR.SSA PAOLA SIDDI </t>
  </si>
  <si>
    <t>RADIOLOGIA P.O. MASTINO BOSA</t>
  </si>
  <si>
    <t>SIG.RA  GIOVANNA TORE</t>
  </si>
  <si>
    <t>INFERMIERA PROFESSIONALE</t>
  </si>
  <si>
    <t>U.O. DIABETOLOGIA  P.O. SAN MARTINO ORISTANO</t>
  </si>
  <si>
    <t>DR.SSA  MARIA CARLA  PINNA</t>
  </si>
  <si>
    <t>PSICOLOGA</t>
  </si>
  <si>
    <t xml:space="preserve"> CSM -  DISTRETTO DI ALES</t>
  </si>
  <si>
    <t>CSM -  DISTRETTO DI ALES</t>
  </si>
  <si>
    <t>DR.SSA ANNA MARIA RITA MANCONI</t>
  </si>
  <si>
    <t>SIG.RA  ANNAMARIA MARCIS</t>
  </si>
  <si>
    <t>TECNICO LABORATORIO</t>
  </si>
  <si>
    <t>CENTRO SCREENING AZIENDALE – P.O. SAN MARTINO</t>
  </si>
  <si>
    <t>DR. ALESSANDRO FLORE</t>
  </si>
  <si>
    <t>DIREZIONE AZIENDALE</t>
  </si>
  <si>
    <t>SIG.  ANDREA ORRU'</t>
  </si>
  <si>
    <t>TECNICO INFORMATICO</t>
  </si>
  <si>
    <t>CENTRO SCREENING AZIENDALE - PUA</t>
  </si>
  <si>
    <t>DR.SSA RITA  MUSCAS</t>
  </si>
  <si>
    <t>VETERINARIO</t>
  </si>
  <si>
    <t>SERVIZIO IGIENE E ALLEVAMENTI E PROD. ZOOTECNICHE</t>
  </si>
  <si>
    <t xml:space="preserve">DR.SSA SERAFINA ORRU' </t>
  </si>
  <si>
    <t>DR.SSA CRISTINA LA COLLA</t>
  </si>
  <si>
    <t>PUA</t>
  </si>
  <si>
    <t>DR.SSA  SIMONA SACCANI</t>
  </si>
  <si>
    <t xml:space="preserve">DR. ROBERTO SANNA </t>
  </si>
  <si>
    <t>RADIOLOGIA P.O. BOSA – ORISTANO</t>
  </si>
  <si>
    <t>SIG. ANDREA ZUCCA</t>
  </si>
  <si>
    <t>SIA</t>
  </si>
  <si>
    <t>SIG.  EMANUELE PORTA</t>
  </si>
  <si>
    <t>DR.SSA  MARIA LAURA CANFORA</t>
  </si>
  <si>
    <t>ENDOSCOPIA DIGESTIVA - P.O. S. MARTINO ORISTANO</t>
  </si>
  <si>
    <t>DR.  ANTONIO PAIS</t>
  </si>
  <si>
    <t>MEDICINA INTERNA P.O.DELOGU GHILARZA</t>
  </si>
  <si>
    <t>MEDICINA INTERNA- PUNTO DI PRIMO INTERVENTO P.O.DELOGU GHILARZA</t>
  </si>
  <si>
    <t xml:space="preserve">DR.SSA DENISE ATZEI </t>
  </si>
  <si>
    <t>SIT - P.O. S. MARTINO ORISTANO</t>
  </si>
  <si>
    <t>DR.SSA MARIA EVANGELA CORDA</t>
  </si>
  <si>
    <t>PUNTO DI PRIMO INTERVENTO P.O. DELOGU GHILARZA</t>
  </si>
  <si>
    <t>ING. ELENA LAI</t>
  </si>
  <si>
    <t xml:space="preserve">LIBERO PROFESSIONALE </t>
  </si>
  <si>
    <t>COLLABORATORE TECNICO</t>
  </si>
  <si>
    <t>SERVIZIO TECNICO OSPEDALIERO</t>
  </si>
  <si>
    <t>SIG.RA PAOLA URAS</t>
  </si>
  <si>
    <t>TECNICO DI LABORATORIO</t>
  </si>
  <si>
    <t>LABORATORIO ANALISI P.O. MASTINO BOSA</t>
  </si>
  <si>
    <t>DR.SSA IVANA CORONGIU</t>
  </si>
  <si>
    <t>LOGOPEDISTA</t>
  </si>
  <si>
    <t>CENTRO DI RIABILITAZIONE GHILARZA</t>
  </si>
  <si>
    <t>DR.SSA SARA MURGIA</t>
  </si>
  <si>
    <t>ANESTESIA E RIANIMAZIONE  P.O. SAN MARTINO ORISTANO</t>
  </si>
  <si>
    <t>DR. MARCO OBINU</t>
  </si>
  <si>
    <t>ANESTESIA E RIANIMAZIONE P.O. SAN MARTINO ORISTANO</t>
  </si>
  <si>
    <t>DR.SSA MARIA PAOLA MEDDE</t>
  </si>
  <si>
    <t>GIORNALISTA</t>
  </si>
  <si>
    <t>UFFICIO STAMPA AZIENDALE</t>
  </si>
  <si>
    <t xml:space="preserve">DR.SSA SERENELLA MELONI </t>
  </si>
  <si>
    <t>SERVIZIO DIPENDENZE PATOLOGICHE - CASA CIRCONDARIALE ORISTANO</t>
  </si>
  <si>
    <t>DR.  ROBERTO PISANU</t>
  </si>
  <si>
    <t>DR.  PAOLO TURRI</t>
  </si>
  <si>
    <t>DR. MASSIMO MELIS</t>
  </si>
  <si>
    <t>UFFICIO MEDICO COMPETENTE</t>
  </si>
  <si>
    <t>-</t>
  </si>
  <si>
    <t>DR.SSA MICHELA SPIGA</t>
  </si>
  <si>
    <t>AMMINISTRATIVO</t>
  </si>
  <si>
    <t>SERVIZIO AA.GG. E LEGALI</t>
  </si>
  <si>
    <t>DR. ALESSANDRO MONTISCI</t>
  </si>
  <si>
    <t>CHIRURGIA P.O. DELOGU GHILARZA</t>
  </si>
  <si>
    <t>DR.SSA FRANCESCA AMADORI</t>
  </si>
  <si>
    <t>CARDIOLOGIA P.O. SAN MARTINO ORISTANO</t>
  </si>
  <si>
    <t>ING. FRANCESCO GARAU</t>
  </si>
  <si>
    <t xml:space="preserve"> COLLABORATORE TECNICO</t>
  </si>
  <si>
    <t>SERVIZIO MANUTENZIONI, LOGISTICA SERVIZI E GESTIONE DEL PATRIMONIO</t>
  </si>
  <si>
    <t>DR. FERNANDO USAI</t>
  </si>
  <si>
    <t>OCULISTA</t>
  </si>
  <si>
    <t>compenso a prestazione</t>
  </si>
  <si>
    <t>P.O. A.G. MASTINO BOSA</t>
  </si>
  <si>
    <t>DR. IGNAZIO GUISO</t>
  </si>
  <si>
    <t>P.O. DELOGU GHILARZA</t>
  </si>
  <si>
    <t>DR.SSA LAURA SANNA</t>
  </si>
  <si>
    <t>DR.SSA ISABELLA MUREDDU</t>
  </si>
  <si>
    <t>CENTRO RIABILITAZIONE ORISTANO</t>
  </si>
  <si>
    <t>ING. FRANCO SARDU</t>
  </si>
  <si>
    <t>INGEGNERE</t>
  </si>
  <si>
    <t>SERVIZIO TECNICO OSPEDALIERO P.O. SAN MARTINO ORISTANO</t>
  </si>
  <si>
    <t>_</t>
  </si>
  <si>
    <t>ING. PARIDE LUCOTTI</t>
  </si>
  <si>
    <t>DR.SSA ASSUNTA PODDA</t>
  </si>
  <si>
    <t>ODONTOIATRA</t>
  </si>
  <si>
    <t>POLIAMBULATORIO ORISTANO- GHILARZA- TERRALBA</t>
  </si>
  <si>
    <t>DR. IVAN BALLOI</t>
  </si>
  <si>
    <t>DR. FRANCESCO MANNINO</t>
  </si>
  <si>
    <t>DR. LUCA MARTIS</t>
  </si>
  <si>
    <t>PSICOLOGO</t>
  </si>
  <si>
    <t>SERVIZIO DIPENDENZE  PATOLOGICHE</t>
  </si>
  <si>
    <t>DR.SSA MICHELA MATTA</t>
  </si>
  <si>
    <t>PRONTO SOCCORSO P.O. ORISTANO -GHILARZA</t>
  </si>
  <si>
    <t>DR.SSA LOREDANA RUIU</t>
  </si>
  <si>
    <t>DR.SSA FULVIA FERRARI</t>
  </si>
  <si>
    <t>MEDICINA INTERNA P.O. MASTINO BOSA</t>
  </si>
  <si>
    <t>DR. VLADIMIRO SERPI</t>
  </si>
  <si>
    <t>DR.SSA MARIA TERESA DEIDDA</t>
  </si>
  <si>
    <t>DR. ANDREA SABA</t>
  </si>
  <si>
    <t>SERVIZIO DIPENDENZE PATOLOGICHE</t>
  </si>
  <si>
    <t>DR.SSA LAURA SCANU</t>
  </si>
  <si>
    <t>DR.SSA PAOLA PINNA</t>
  </si>
  <si>
    <t>DR.SSA ILARIA CUCCU</t>
  </si>
  <si>
    <t>DR.SSA ERICA VIOLANTI</t>
  </si>
  <si>
    <t>DR.SSA ELENA ELVIRA LIDI' ROGNONI</t>
  </si>
  <si>
    <t>SIG. SALVATORE PODDIE</t>
  </si>
  <si>
    <t>LIBERO PROFESSIONALE OCCASIONALE</t>
  </si>
  <si>
    <t>CONSULENTE INFORMATICO</t>
  </si>
  <si>
    <t>DISTRETTO DI ORISTANO</t>
  </si>
  <si>
    <t>DR.SSA ANNA MATTU</t>
  </si>
  <si>
    <t>MEDICINA INTERNA P.O. SAN MARTINO ORISTANO</t>
  </si>
  <si>
    <t>DR. SALVATORE OPPO</t>
  </si>
  <si>
    <t>SERVIZIO IGIENE ALLEVAMENTI E PRODUZIONI ZOOTECNICHE</t>
  </si>
  <si>
    <t>DR. EMANUELE MURA</t>
  </si>
  <si>
    <t xml:space="preserve">SERVIZIO IGIENE DEGLI ALIMENTI DI ORIGINE ANIMALE </t>
  </si>
  <si>
    <t>DR.SSA ROBERTA BADAS</t>
  </si>
  <si>
    <t>ENDOSCOPIA DIGESTIVA CHIRURGICA P.O. SAN MARTINO ORISTANO</t>
  </si>
  <si>
    <t>DR. GIOVANNI RAFFAELE SERRA</t>
  </si>
  <si>
    <t>SERVIZIO CONTABILITA' E BILANCIO</t>
  </si>
  <si>
    <t>DR. GIOVANNI PIPPIA</t>
  </si>
  <si>
    <t>RADIOLOGIA P.O. SAN MARTINO ORISTANO -  RADIOLOGIA P.O. DELOGU GHILARZA</t>
  </si>
  <si>
    <t>DR.SSA VALERIA PITZALIS</t>
  </si>
  <si>
    <t>TECNICO DI RADIOLOGIA</t>
  </si>
  <si>
    <t>RADIOLOGIA P.O. SAN MARTINO ORISTANO</t>
  </si>
  <si>
    <t>DR. GABRIELE PIREDDA</t>
  </si>
  <si>
    <t>TECNICO DI AUDIOMETRIA</t>
  </si>
  <si>
    <t>PEDIATRIA P.O. SAN MARTINO ORISTANO</t>
  </si>
  <si>
    <t>TOTALE GENERALE</t>
  </si>
  <si>
    <t>Euro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</si>
</sst>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DD/MM/YY;@"/>
    <numFmt numFmtId="167" formatCode="#,##0.00"/>
    <numFmt numFmtId="168" formatCode="0;[RED]0"/>
    <numFmt numFmtId="169" formatCode="DD/MM/YY"/>
    <numFmt numFmtId="170" formatCode="0"/>
  </numFmts>
  <fonts count="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 wrapText="1"/>
    </xf>
    <xf numFmtId="166" fontId="0" fillId="0" borderId="0" xfId="0" applyNumberFormat="1" applyAlignment="1">
      <alignment horizontal="center" vertical="center"/>
    </xf>
    <xf numFmtId="167" fontId="1" fillId="0" borderId="0" xfId="0" applyNumberFormat="1" applyFont="1" applyAlignment="1">
      <alignment horizontal="center"/>
    </xf>
    <xf numFmtId="166" fontId="0" fillId="0" borderId="0" xfId="0" applyNumberFormat="1" applyAlignment="1">
      <alignment wrapText="1"/>
    </xf>
    <xf numFmtId="168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169" fontId="2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wrapText="1"/>
    </xf>
    <xf numFmtId="170" fontId="2" fillId="0" borderId="1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wrapText="1"/>
    </xf>
    <xf numFmtId="167" fontId="1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7" fontId="1" fillId="0" borderId="4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/>
    </xf>
    <xf numFmtId="169" fontId="2" fillId="0" borderId="1" xfId="0" applyNumberFormat="1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J77" sqref="J77"/>
    </sheetView>
  </sheetViews>
  <sheetFormatPr defaultColWidth="9.140625" defaultRowHeight="12.75"/>
  <cols>
    <col min="2" max="2" width="33.140625" style="1" customWidth="1"/>
    <col min="3" max="3" width="19.7109375" style="2" customWidth="1"/>
    <col min="4" max="4" width="16.57421875" style="2" customWidth="1"/>
    <col min="5" max="5" width="12.421875" style="3" customWidth="1"/>
    <col min="6" max="6" width="10.8515625" style="3" customWidth="1"/>
    <col min="7" max="7" width="14.8515625" style="4" customWidth="1"/>
    <col min="8" max="8" width="36.28125" style="5" customWidth="1"/>
    <col min="9" max="9" width="15.00390625" style="6" customWidth="1"/>
    <col min="10" max="10" width="18.421875" style="7" customWidth="1"/>
  </cols>
  <sheetData>
    <row r="1" spans="1:10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6" customFormat="1" ht="26.2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5" t="s">
        <v>10</v>
      </c>
      <c r="J3" s="13" t="s">
        <v>11</v>
      </c>
    </row>
    <row r="4" spans="1:10" ht="21.75" customHeight="1">
      <c r="A4" s="8">
        <v>1</v>
      </c>
      <c r="B4" s="17" t="s">
        <v>12</v>
      </c>
      <c r="C4" s="18" t="s">
        <v>13</v>
      </c>
      <c r="D4" s="18" t="s">
        <v>14</v>
      </c>
      <c r="E4" s="19">
        <v>39286</v>
      </c>
      <c r="F4" s="19">
        <v>40041</v>
      </c>
      <c r="G4" s="20">
        <v>3770</v>
      </c>
      <c r="H4" s="21" t="s">
        <v>15</v>
      </c>
      <c r="I4" s="22">
        <v>164</v>
      </c>
      <c r="J4" s="23">
        <v>28275</v>
      </c>
    </row>
    <row r="5" spans="1:10" ht="21.75" customHeight="1">
      <c r="A5" s="8">
        <v>2</v>
      </c>
      <c r="B5" s="17" t="s">
        <v>16</v>
      </c>
      <c r="C5" s="18" t="s">
        <v>13</v>
      </c>
      <c r="D5" s="18" t="s">
        <v>17</v>
      </c>
      <c r="E5" s="19">
        <v>39314</v>
      </c>
      <c r="F5" s="19">
        <v>39994</v>
      </c>
      <c r="G5" s="20">
        <v>1719</v>
      </c>
      <c r="H5" s="21" t="s">
        <v>18</v>
      </c>
      <c r="I5" s="22">
        <v>148</v>
      </c>
      <c r="J5" s="23">
        <f>6*1719</f>
        <v>10314</v>
      </c>
    </row>
    <row r="6" spans="1:10" ht="21.75" customHeight="1">
      <c r="A6" s="8"/>
      <c r="B6" s="17"/>
      <c r="C6" s="18" t="s">
        <v>13</v>
      </c>
      <c r="D6" s="18" t="s">
        <v>17</v>
      </c>
      <c r="E6" s="19">
        <v>40044</v>
      </c>
      <c r="F6" s="19">
        <v>40178</v>
      </c>
      <c r="G6" s="20">
        <v>1719.76</v>
      </c>
      <c r="H6" s="21" t="s">
        <v>18</v>
      </c>
      <c r="I6" s="22">
        <v>148</v>
      </c>
      <c r="J6" s="23">
        <f>4.33*1719.76</f>
        <v>7446.5608</v>
      </c>
    </row>
    <row r="7" spans="1:10" ht="21.75" customHeight="1">
      <c r="A7" s="8">
        <v>3</v>
      </c>
      <c r="B7" s="17" t="s">
        <v>19</v>
      </c>
      <c r="C7" s="24" t="s">
        <v>20</v>
      </c>
      <c r="D7" s="25" t="s">
        <v>21</v>
      </c>
      <c r="E7" s="19">
        <v>39401</v>
      </c>
      <c r="F7" s="26">
        <v>40131</v>
      </c>
      <c r="G7" s="27">
        <v>1180</v>
      </c>
      <c r="H7" s="25" t="s">
        <v>22</v>
      </c>
      <c r="I7" s="28">
        <v>86</v>
      </c>
      <c r="J7" s="20">
        <f>10.5*G7</f>
        <v>12390</v>
      </c>
    </row>
    <row r="8" spans="1:10" ht="21.75" customHeight="1">
      <c r="A8" s="8">
        <v>4</v>
      </c>
      <c r="B8" s="17" t="s">
        <v>23</v>
      </c>
      <c r="C8" s="24" t="s">
        <v>20</v>
      </c>
      <c r="D8" s="25" t="s">
        <v>21</v>
      </c>
      <c r="E8" s="19">
        <v>39401</v>
      </c>
      <c r="F8" s="26">
        <v>40131</v>
      </c>
      <c r="G8" s="27">
        <v>590</v>
      </c>
      <c r="H8" s="25" t="s">
        <v>22</v>
      </c>
      <c r="I8" s="28">
        <v>43</v>
      </c>
      <c r="J8" s="20">
        <f>10.5*G8</f>
        <v>6195</v>
      </c>
    </row>
    <row r="9" spans="1:10" ht="21.75" customHeight="1">
      <c r="A9" s="8">
        <v>5</v>
      </c>
      <c r="B9" s="17" t="s">
        <v>24</v>
      </c>
      <c r="C9" s="18" t="s">
        <v>13</v>
      </c>
      <c r="D9" s="18" t="s">
        <v>25</v>
      </c>
      <c r="E9" s="19">
        <v>39417</v>
      </c>
      <c r="F9" s="19">
        <v>39932</v>
      </c>
      <c r="G9" s="20">
        <v>2200</v>
      </c>
      <c r="H9" s="21" t="s">
        <v>26</v>
      </c>
      <c r="I9" s="22">
        <v>156</v>
      </c>
      <c r="J9" s="23">
        <f>4*2200</f>
        <v>8800</v>
      </c>
    </row>
    <row r="10" spans="1:10" ht="21.75" customHeight="1">
      <c r="A10" s="8">
        <v>6</v>
      </c>
      <c r="B10" s="17" t="s">
        <v>27</v>
      </c>
      <c r="C10" s="18" t="s">
        <v>13</v>
      </c>
      <c r="D10" s="18" t="s">
        <v>14</v>
      </c>
      <c r="E10" s="19">
        <v>39455</v>
      </c>
      <c r="F10" s="19">
        <v>39903</v>
      </c>
      <c r="G10" s="20">
        <v>3135</v>
      </c>
      <c r="H10" s="21" t="s">
        <v>28</v>
      </c>
      <c r="I10" s="22">
        <v>168</v>
      </c>
      <c r="J10" s="23">
        <v>9405</v>
      </c>
    </row>
    <row r="11" spans="1:10" ht="21.75" customHeight="1">
      <c r="A11" s="8">
        <v>7</v>
      </c>
      <c r="B11" s="17" t="s">
        <v>29</v>
      </c>
      <c r="C11" s="18" t="s">
        <v>13</v>
      </c>
      <c r="D11" s="18" t="s">
        <v>30</v>
      </c>
      <c r="E11" s="19">
        <v>39457</v>
      </c>
      <c r="F11" s="19">
        <v>40117</v>
      </c>
      <c r="G11" s="20">
        <v>1760</v>
      </c>
      <c r="H11" s="21" t="s">
        <v>31</v>
      </c>
      <c r="I11" s="22">
        <v>110</v>
      </c>
      <c r="J11" s="23">
        <f>10*G11</f>
        <v>17600</v>
      </c>
    </row>
    <row r="12" spans="1:10" ht="21.75" customHeight="1">
      <c r="A12" s="8">
        <v>8</v>
      </c>
      <c r="B12" s="17" t="s">
        <v>32</v>
      </c>
      <c r="C12" s="18" t="s">
        <v>13</v>
      </c>
      <c r="D12" s="18" t="s">
        <v>33</v>
      </c>
      <c r="E12" s="19">
        <v>39465</v>
      </c>
      <c r="F12" s="19">
        <v>40011</v>
      </c>
      <c r="G12" s="20">
        <v>1600</v>
      </c>
      <c r="H12" s="21" t="s">
        <v>34</v>
      </c>
      <c r="I12" s="22">
        <v>80</v>
      </c>
      <c r="J12" s="23">
        <f>6.5*1600</f>
        <v>10400</v>
      </c>
    </row>
    <row r="13" spans="1:10" ht="21.75" customHeight="1">
      <c r="A13" s="8"/>
      <c r="B13" s="17"/>
      <c r="C13" s="18" t="s">
        <v>13</v>
      </c>
      <c r="D13" s="18" t="s">
        <v>33</v>
      </c>
      <c r="E13" s="19">
        <v>40046</v>
      </c>
      <c r="F13" s="19">
        <v>40178</v>
      </c>
      <c r="G13" s="20">
        <v>1600</v>
      </c>
      <c r="H13" s="21" t="s">
        <v>35</v>
      </c>
      <c r="I13" s="22">
        <v>80</v>
      </c>
      <c r="J13" s="23">
        <f>4.33*1600</f>
        <v>6928</v>
      </c>
    </row>
    <row r="14" spans="1:10" ht="21.75" customHeight="1">
      <c r="A14" s="8">
        <v>9</v>
      </c>
      <c r="B14" s="17" t="s">
        <v>36</v>
      </c>
      <c r="C14" s="18" t="s">
        <v>13</v>
      </c>
      <c r="D14" s="18" t="s">
        <v>14</v>
      </c>
      <c r="E14" s="19">
        <v>39539</v>
      </c>
      <c r="F14" s="19">
        <v>39903</v>
      </c>
      <c r="G14" s="20">
        <v>1440</v>
      </c>
      <c r="H14" s="25" t="s">
        <v>22</v>
      </c>
      <c r="I14" s="22">
        <v>54</v>
      </c>
      <c r="J14" s="23">
        <f>3*1440</f>
        <v>4320</v>
      </c>
    </row>
    <row r="15" spans="1:10" ht="21.75" customHeight="1">
      <c r="A15" s="8">
        <v>10</v>
      </c>
      <c r="B15" s="17" t="s">
        <v>37</v>
      </c>
      <c r="C15" s="18" t="s">
        <v>13</v>
      </c>
      <c r="D15" s="18" t="s">
        <v>38</v>
      </c>
      <c r="E15" s="19">
        <v>39588</v>
      </c>
      <c r="F15" s="19">
        <v>40178</v>
      </c>
      <c r="G15" s="20">
        <v>2200</v>
      </c>
      <c r="H15" s="21" t="s">
        <v>39</v>
      </c>
      <c r="I15" s="22">
        <v>156</v>
      </c>
      <c r="J15" s="23">
        <f>12*G15</f>
        <v>26400</v>
      </c>
    </row>
    <row r="16" spans="1:10" ht="21.75" customHeight="1">
      <c r="A16" s="8">
        <v>11</v>
      </c>
      <c r="B16" s="17" t="s">
        <v>40</v>
      </c>
      <c r="C16" s="18" t="s">
        <v>13</v>
      </c>
      <c r="D16" s="18" t="s">
        <v>14</v>
      </c>
      <c r="E16" s="19">
        <v>39611</v>
      </c>
      <c r="F16" s="19">
        <v>39933</v>
      </c>
      <c r="G16" s="20">
        <v>1910.92</v>
      </c>
      <c r="H16" s="21" t="s">
        <v>41</v>
      </c>
      <c r="I16" s="22">
        <v>86</v>
      </c>
      <c r="J16" s="23">
        <f>4*G16</f>
        <v>7643.68</v>
      </c>
    </row>
    <row r="17" spans="1:10" ht="21.75" customHeight="1">
      <c r="A17" s="8">
        <v>12</v>
      </c>
      <c r="B17" s="17" t="s">
        <v>42</v>
      </c>
      <c r="C17" s="18" t="s">
        <v>13</v>
      </c>
      <c r="D17" s="18" t="s">
        <v>43</v>
      </c>
      <c r="E17" s="19">
        <v>39615</v>
      </c>
      <c r="F17" s="19">
        <v>40178</v>
      </c>
      <c r="G17" s="20">
        <v>2140</v>
      </c>
      <c r="H17" s="21" t="s">
        <v>44</v>
      </c>
      <c r="I17" s="22">
        <v>156</v>
      </c>
      <c r="J17" s="23">
        <f>12*G17</f>
        <v>25680</v>
      </c>
    </row>
    <row r="18" spans="1:10" ht="21.75" customHeight="1">
      <c r="A18" s="8">
        <v>13</v>
      </c>
      <c r="B18" s="17" t="s">
        <v>45</v>
      </c>
      <c r="C18" s="18" t="s">
        <v>13</v>
      </c>
      <c r="D18" s="18" t="s">
        <v>46</v>
      </c>
      <c r="E18" s="19">
        <v>39615</v>
      </c>
      <c r="F18" s="19">
        <v>40007</v>
      </c>
      <c r="G18" s="20">
        <v>3770</v>
      </c>
      <c r="H18" s="21" t="s">
        <v>47</v>
      </c>
      <c r="I18" s="22">
        <v>168</v>
      </c>
      <c r="J18" s="23">
        <f>6.33*3770</f>
        <v>23864.1</v>
      </c>
    </row>
    <row r="19" spans="1:10" ht="21.75" customHeight="1">
      <c r="A19" s="8">
        <v>14</v>
      </c>
      <c r="B19" s="17" t="s">
        <v>48</v>
      </c>
      <c r="C19" s="18" t="s">
        <v>13</v>
      </c>
      <c r="D19" s="18" t="s">
        <v>33</v>
      </c>
      <c r="E19" s="19">
        <v>39633</v>
      </c>
      <c r="F19" s="19">
        <v>40178</v>
      </c>
      <c r="G19" s="20">
        <v>2200</v>
      </c>
      <c r="H19" s="25" t="s">
        <v>22</v>
      </c>
      <c r="I19" s="22">
        <v>156</v>
      </c>
      <c r="J19" s="23">
        <v>26400</v>
      </c>
    </row>
    <row r="20" spans="1:10" ht="21.75" customHeight="1">
      <c r="A20" s="8">
        <v>15</v>
      </c>
      <c r="B20" s="17" t="s">
        <v>49</v>
      </c>
      <c r="C20" s="18" t="s">
        <v>13</v>
      </c>
      <c r="D20" s="18" t="s">
        <v>33</v>
      </c>
      <c r="E20" s="19">
        <v>39633</v>
      </c>
      <c r="F20" s="19">
        <v>40178</v>
      </c>
      <c r="G20" s="20">
        <v>2200</v>
      </c>
      <c r="H20" s="21" t="s">
        <v>50</v>
      </c>
      <c r="I20" s="22">
        <v>156</v>
      </c>
      <c r="J20" s="23">
        <f>12*2200</f>
        <v>26400</v>
      </c>
    </row>
    <row r="21" spans="1:10" ht="21.75" customHeight="1">
      <c r="A21" s="8">
        <v>16</v>
      </c>
      <c r="B21" s="17" t="s">
        <v>51</v>
      </c>
      <c r="C21" s="18" t="s">
        <v>13</v>
      </c>
      <c r="D21" s="18" t="s">
        <v>14</v>
      </c>
      <c r="E21" s="19">
        <v>39639</v>
      </c>
      <c r="F21" s="19">
        <v>39895</v>
      </c>
      <c r="G21" s="20">
        <v>3770</v>
      </c>
      <c r="H21" s="21" t="s">
        <v>39</v>
      </c>
      <c r="I21" s="22">
        <v>168</v>
      </c>
      <c r="J21" s="23">
        <f>2.66*3770</f>
        <v>10028.2</v>
      </c>
    </row>
    <row r="22" spans="1:10" ht="21.75" customHeight="1">
      <c r="A22" s="8">
        <v>17</v>
      </c>
      <c r="B22" s="17" t="s">
        <v>52</v>
      </c>
      <c r="C22" s="18" t="s">
        <v>13</v>
      </c>
      <c r="D22" s="18" t="s">
        <v>14</v>
      </c>
      <c r="E22" s="19">
        <v>39643</v>
      </c>
      <c r="F22" s="19">
        <v>40191</v>
      </c>
      <c r="G22" s="20">
        <v>3135</v>
      </c>
      <c r="H22" s="21" t="s">
        <v>53</v>
      </c>
      <c r="I22" s="22">
        <v>168</v>
      </c>
      <c r="J22" s="23">
        <v>37620</v>
      </c>
    </row>
    <row r="23" spans="1:10" ht="21.75" customHeight="1">
      <c r="A23" s="8">
        <v>18</v>
      </c>
      <c r="B23" s="17" t="s">
        <v>54</v>
      </c>
      <c r="C23" s="18" t="s">
        <v>13</v>
      </c>
      <c r="D23" s="18" t="s">
        <v>43</v>
      </c>
      <c r="E23" s="19">
        <v>39701</v>
      </c>
      <c r="F23" s="19">
        <v>40430</v>
      </c>
      <c r="G23" s="20">
        <v>2140</v>
      </c>
      <c r="H23" s="21" t="s">
        <v>55</v>
      </c>
      <c r="I23" s="22">
        <v>156</v>
      </c>
      <c r="J23" s="23">
        <f>3.66*G23</f>
        <v>7832.400000000001</v>
      </c>
    </row>
    <row r="24" spans="1:10" ht="21.75" customHeight="1">
      <c r="A24" s="8">
        <v>19</v>
      </c>
      <c r="B24" s="17" t="s">
        <v>56</v>
      </c>
      <c r="C24" s="18" t="s">
        <v>13</v>
      </c>
      <c r="D24" s="18" t="s">
        <v>43</v>
      </c>
      <c r="E24" s="19">
        <v>39701</v>
      </c>
      <c r="F24" s="19">
        <v>40430</v>
      </c>
      <c r="G24" s="20">
        <v>2140</v>
      </c>
      <c r="H24" s="21" t="s">
        <v>55</v>
      </c>
      <c r="I24" s="22">
        <v>156</v>
      </c>
      <c r="J24" s="23">
        <f>3.66*G24</f>
        <v>7832.400000000001</v>
      </c>
    </row>
    <row r="25" spans="1:10" ht="21.75" customHeight="1">
      <c r="A25" s="8">
        <v>20</v>
      </c>
      <c r="B25" s="17" t="s">
        <v>57</v>
      </c>
      <c r="C25" s="18" t="s">
        <v>13</v>
      </c>
      <c r="D25" s="18" t="s">
        <v>14</v>
      </c>
      <c r="E25" s="19">
        <v>39708</v>
      </c>
      <c r="F25" s="19">
        <v>40253</v>
      </c>
      <c r="G25" s="20">
        <v>3770</v>
      </c>
      <c r="H25" s="21" t="s">
        <v>58</v>
      </c>
      <c r="I25" s="22">
        <v>164</v>
      </c>
      <c r="J25" s="23">
        <f>12*3770</f>
        <v>45240</v>
      </c>
    </row>
    <row r="26" spans="1:10" ht="21.75" customHeight="1">
      <c r="A26" s="8">
        <v>21</v>
      </c>
      <c r="B26" s="17" t="s">
        <v>59</v>
      </c>
      <c r="C26" s="18" t="s">
        <v>13</v>
      </c>
      <c r="D26" s="18" t="s">
        <v>14</v>
      </c>
      <c r="E26" s="19">
        <v>39710</v>
      </c>
      <c r="F26" s="19">
        <v>39890</v>
      </c>
      <c r="G26" s="20">
        <v>3770</v>
      </c>
      <c r="H26" s="21" t="s">
        <v>60</v>
      </c>
      <c r="I26" s="22">
        <v>164</v>
      </c>
      <c r="J26" s="23">
        <f>2.51*3770</f>
        <v>9462.699999999999</v>
      </c>
    </row>
    <row r="27" spans="1:10" ht="21.75" customHeight="1">
      <c r="A27" s="8"/>
      <c r="B27" s="17"/>
      <c r="C27" s="18" t="s">
        <v>13</v>
      </c>
      <c r="D27" s="18" t="s">
        <v>14</v>
      </c>
      <c r="E27" s="19">
        <v>39944</v>
      </c>
      <c r="F27" s="19">
        <v>39975</v>
      </c>
      <c r="G27" s="20">
        <v>3770</v>
      </c>
      <c r="H27" s="21" t="s">
        <v>61</v>
      </c>
      <c r="I27" s="22">
        <v>164</v>
      </c>
      <c r="J27" s="23">
        <v>3770</v>
      </c>
    </row>
    <row r="28" spans="1:10" ht="21.75" customHeight="1">
      <c r="A28" s="8">
        <v>22</v>
      </c>
      <c r="B28" s="17" t="s">
        <v>62</v>
      </c>
      <c r="C28" s="18" t="s">
        <v>13</v>
      </c>
      <c r="D28" s="18" t="s">
        <v>14</v>
      </c>
      <c r="E28" s="19">
        <v>39722</v>
      </c>
      <c r="F28" s="19">
        <v>39903</v>
      </c>
      <c r="G28" s="20">
        <v>3770</v>
      </c>
      <c r="H28" s="21" t="s">
        <v>63</v>
      </c>
      <c r="I28" s="22">
        <v>164</v>
      </c>
      <c r="J28" s="23">
        <f>3*3770</f>
        <v>11310</v>
      </c>
    </row>
    <row r="29" spans="1:10" ht="21.75" customHeight="1">
      <c r="A29" s="8">
        <v>23</v>
      </c>
      <c r="B29" s="17" t="s">
        <v>64</v>
      </c>
      <c r="C29" s="18" t="s">
        <v>13</v>
      </c>
      <c r="D29" s="18" t="s">
        <v>14</v>
      </c>
      <c r="E29" s="19">
        <v>39753</v>
      </c>
      <c r="F29" s="19">
        <v>39933</v>
      </c>
      <c r="G29" s="20">
        <v>3250</v>
      </c>
      <c r="H29" s="21" t="s">
        <v>65</v>
      </c>
      <c r="I29" s="22">
        <v>130</v>
      </c>
      <c r="J29" s="23">
        <v>13000</v>
      </c>
    </row>
    <row r="30" spans="1:10" ht="21.75" customHeight="1">
      <c r="A30" s="8">
        <v>24</v>
      </c>
      <c r="B30" s="17" t="s">
        <v>66</v>
      </c>
      <c r="C30" s="18" t="s">
        <v>67</v>
      </c>
      <c r="D30" s="18" t="s">
        <v>68</v>
      </c>
      <c r="E30" s="19">
        <v>39762</v>
      </c>
      <c r="F30" s="19">
        <v>39942</v>
      </c>
      <c r="G30" s="20">
        <v>1800</v>
      </c>
      <c r="H30" s="21" t="s">
        <v>69</v>
      </c>
      <c r="I30" s="22">
        <v>112</v>
      </c>
      <c r="J30" s="23">
        <f>4.33*1800</f>
        <v>7794</v>
      </c>
    </row>
    <row r="31" spans="1:10" s="29" customFormat="1" ht="21.75" customHeight="1">
      <c r="A31" s="8"/>
      <c r="B31" s="17"/>
      <c r="C31" s="18" t="s">
        <v>67</v>
      </c>
      <c r="D31" s="18" t="s">
        <v>68</v>
      </c>
      <c r="E31" s="19">
        <v>39967</v>
      </c>
      <c r="F31" s="19">
        <v>40331</v>
      </c>
      <c r="G31" s="20">
        <v>1800</v>
      </c>
      <c r="H31" s="21" t="s">
        <v>69</v>
      </c>
      <c r="I31" s="22">
        <v>112</v>
      </c>
      <c r="J31" s="23">
        <f>7*1800</f>
        <v>12600</v>
      </c>
    </row>
    <row r="32" spans="1:10" ht="21.75" customHeight="1">
      <c r="A32" s="8">
        <v>25</v>
      </c>
      <c r="B32" s="17" t="s">
        <v>70</v>
      </c>
      <c r="C32" s="18" t="s">
        <v>13</v>
      </c>
      <c r="D32" s="18" t="s">
        <v>71</v>
      </c>
      <c r="E32" s="19">
        <v>39763</v>
      </c>
      <c r="F32" s="19">
        <v>39943</v>
      </c>
      <c r="G32" s="20">
        <v>2200</v>
      </c>
      <c r="H32" s="21" t="s">
        <v>72</v>
      </c>
      <c r="I32" s="22">
        <v>156</v>
      </c>
      <c r="J32" s="23">
        <f>4.33*G32</f>
        <v>9526</v>
      </c>
    </row>
    <row r="33" spans="1:10" ht="21.75" customHeight="1">
      <c r="A33" s="8"/>
      <c r="B33" s="17"/>
      <c r="C33" s="18" t="s">
        <v>13</v>
      </c>
      <c r="D33" s="18" t="s">
        <v>71</v>
      </c>
      <c r="E33" s="19">
        <v>39955</v>
      </c>
      <c r="F33" s="19">
        <v>40319</v>
      </c>
      <c r="G33" s="20">
        <v>2200</v>
      </c>
      <c r="H33" s="21" t="s">
        <v>72</v>
      </c>
      <c r="I33" s="22">
        <v>156</v>
      </c>
      <c r="J33" s="23">
        <f>7.33*G33</f>
        <v>16126</v>
      </c>
    </row>
    <row r="34" spans="1:10" ht="21.75" customHeight="1">
      <c r="A34" s="8">
        <v>26</v>
      </c>
      <c r="B34" s="17" t="s">
        <v>73</v>
      </c>
      <c r="C34" s="18" t="s">
        <v>13</v>
      </c>
      <c r="D34" s="18" t="s">
        <v>74</v>
      </c>
      <c r="E34" s="19">
        <v>39771</v>
      </c>
      <c r="F34" s="19">
        <v>40025</v>
      </c>
      <c r="G34" s="20">
        <v>2200</v>
      </c>
      <c r="H34" s="21" t="s">
        <v>75</v>
      </c>
      <c r="I34" s="22">
        <v>156</v>
      </c>
      <c r="J34" s="23">
        <f>7*G34</f>
        <v>15400</v>
      </c>
    </row>
    <row r="35" spans="1:10" ht="21.75" customHeight="1">
      <c r="A35" s="8">
        <v>27</v>
      </c>
      <c r="B35" s="17" t="s">
        <v>76</v>
      </c>
      <c r="C35" s="18" t="s">
        <v>13</v>
      </c>
      <c r="D35" s="18" t="s">
        <v>14</v>
      </c>
      <c r="E35" s="19">
        <v>39787</v>
      </c>
      <c r="F35" s="19">
        <v>39872</v>
      </c>
      <c r="G35" s="20">
        <v>3770</v>
      </c>
      <c r="H35" s="21" t="s">
        <v>77</v>
      </c>
      <c r="I35" s="30">
        <v>164</v>
      </c>
      <c r="J35" s="23">
        <v>7540</v>
      </c>
    </row>
    <row r="36" spans="1:10" ht="21.75" customHeight="1">
      <c r="A36" s="8">
        <v>28</v>
      </c>
      <c r="B36" s="17" t="s">
        <v>78</v>
      </c>
      <c r="C36" s="18" t="s">
        <v>13</v>
      </c>
      <c r="D36" s="18" t="s">
        <v>14</v>
      </c>
      <c r="E36" s="19">
        <v>39787</v>
      </c>
      <c r="F36" s="19">
        <v>39964</v>
      </c>
      <c r="G36" s="20">
        <v>3770</v>
      </c>
      <c r="H36" s="21" t="s">
        <v>79</v>
      </c>
      <c r="I36" s="31">
        <v>164</v>
      </c>
      <c r="J36" s="23">
        <f>5*G36</f>
        <v>18850</v>
      </c>
    </row>
    <row r="37" spans="1:10" ht="21.75" customHeight="1">
      <c r="A37" s="8">
        <v>29</v>
      </c>
      <c r="B37" s="17" t="s">
        <v>80</v>
      </c>
      <c r="C37" s="18" t="s">
        <v>13</v>
      </c>
      <c r="D37" s="18" t="s">
        <v>81</v>
      </c>
      <c r="E37" s="19">
        <v>39814</v>
      </c>
      <c r="F37" s="19">
        <v>40178</v>
      </c>
      <c r="G37" s="20">
        <v>2507</v>
      </c>
      <c r="H37" s="21" t="s">
        <v>82</v>
      </c>
      <c r="I37" s="22">
        <v>156</v>
      </c>
      <c r="J37" s="23">
        <f>12*G37</f>
        <v>30084</v>
      </c>
    </row>
    <row r="38" spans="1:10" ht="21.75" customHeight="1">
      <c r="A38" s="8">
        <v>30</v>
      </c>
      <c r="B38" s="32" t="s">
        <v>83</v>
      </c>
      <c r="C38" s="18" t="s">
        <v>67</v>
      </c>
      <c r="D38" s="18" t="s">
        <v>33</v>
      </c>
      <c r="E38" s="19">
        <v>39814</v>
      </c>
      <c r="F38" s="19">
        <v>40178</v>
      </c>
      <c r="G38" s="33">
        <v>750</v>
      </c>
      <c r="H38" s="21" t="s">
        <v>84</v>
      </c>
      <c r="I38" s="34">
        <v>42</v>
      </c>
      <c r="J38" s="23">
        <f>12*G38</f>
        <v>9000</v>
      </c>
    </row>
    <row r="39" spans="1:10" ht="21.75" customHeight="1">
      <c r="A39" s="8">
        <v>31</v>
      </c>
      <c r="B39" s="17" t="s">
        <v>85</v>
      </c>
      <c r="C39" s="18" t="s">
        <v>67</v>
      </c>
      <c r="D39" s="18" t="s">
        <v>14</v>
      </c>
      <c r="E39" s="19">
        <v>39814</v>
      </c>
      <c r="F39" s="19">
        <v>40178</v>
      </c>
      <c r="G39" s="20">
        <v>470</v>
      </c>
      <c r="H39" s="21" t="s">
        <v>84</v>
      </c>
      <c r="I39" s="35">
        <v>24</v>
      </c>
      <c r="J39" s="23">
        <f>12*G39</f>
        <v>5640</v>
      </c>
    </row>
    <row r="40" spans="1:10" ht="21.75" customHeight="1">
      <c r="A40" s="8">
        <v>32</v>
      </c>
      <c r="B40" s="17" t="s">
        <v>86</v>
      </c>
      <c r="C40" s="18" t="s">
        <v>67</v>
      </c>
      <c r="D40" s="18" t="s">
        <v>14</v>
      </c>
      <c r="E40" s="19">
        <v>39814</v>
      </c>
      <c r="F40" s="19">
        <v>40178</v>
      </c>
      <c r="G40" s="20">
        <v>470</v>
      </c>
      <c r="H40" s="21" t="s">
        <v>84</v>
      </c>
      <c r="I40" s="31">
        <v>24</v>
      </c>
      <c r="J40" s="23">
        <f>12*G40</f>
        <v>5640</v>
      </c>
    </row>
    <row r="41" spans="1:10" ht="21.75" customHeight="1">
      <c r="A41" s="8">
        <v>33</v>
      </c>
      <c r="B41" s="17" t="s">
        <v>87</v>
      </c>
      <c r="C41" s="18" t="s">
        <v>13</v>
      </c>
      <c r="D41" s="18" t="s">
        <v>14</v>
      </c>
      <c r="E41" s="19">
        <v>39815</v>
      </c>
      <c r="F41" s="19">
        <v>40179</v>
      </c>
      <c r="G41" s="20">
        <v>2500</v>
      </c>
      <c r="H41" s="21" t="s">
        <v>88</v>
      </c>
      <c r="I41" s="22" t="s">
        <v>89</v>
      </c>
      <c r="J41" s="23">
        <f>12*2500</f>
        <v>30000</v>
      </c>
    </row>
    <row r="42" spans="1:10" ht="21.75" customHeight="1">
      <c r="A42" s="8">
        <v>34</v>
      </c>
      <c r="B42" s="17" t="s">
        <v>90</v>
      </c>
      <c r="C42" s="18" t="s">
        <v>13</v>
      </c>
      <c r="D42" s="25" t="s">
        <v>91</v>
      </c>
      <c r="E42" s="19">
        <v>39825</v>
      </c>
      <c r="F42" s="26">
        <v>40189</v>
      </c>
      <c r="G42" s="27">
        <v>2595.84</v>
      </c>
      <c r="H42" s="25" t="s">
        <v>92</v>
      </c>
      <c r="I42" s="28">
        <v>156</v>
      </c>
      <c r="J42" s="20">
        <f>11.33*G42</f>
        <v>29410.8672</v>
      </c>
    </row>
    <row r="43" spans="1:10" ht="22.5" customHeight="1">
      <c r="A43" s="8">
        <v>35</v>
      </c>
      <c r="B43" s="17" t="s">
        <v>93</v>
      </c>
      <c r="C43" s="18" t="s">
        <v>13</v>
      </c>
      <c r="D43" s="18" t="s">
        <v>14</v>
      </c>
      <c r="E43" s="19">
        <v>39839</v>
      </c>
      <c r="F43" s="19">
        <v>39980</v>
      </c>
      <c r="G43" s="20">
        <v>3770</v>
      </c>
      <c r="H43" s="21" t="s">
        <v>94</v>
      </c>
      <c r="I43" s="22">
        <v>164</v>
      </c>
      <c r="J43" s="23">
        <f>4.66*3770</f>
        <v>17568.2</v>
      </c>
    </row>
    <row r="44" spans="1:10" ht="21.75" customHeight="1">
      <c r="A44" s="8">
        <v>36</v>
      </c>
      <c r="B44" s="17" t="s">
        <v>95</v>
      </c>
      <c r="C44" s="18" t="s">
        <v>13</v>
      </c>
      <c r="D44" s="18" t="s">
        <v>14</v>
      </c>
      <c r="E44" s="19">
        <v>39846</v>
      </c>
      <c r="F44" s="19">
        <v>39964</v>
      </c>
      <c r="G44" s="20">
        <v>3103.35</v>
      </c>
      <c r="H44" s="21" t="s">
        <v>96</v>
      </c>
      <c r="I44" s="22">
        <v>135</v>
      </c>
      <c r="J44" s="23">
        <f>4*G44</f>
        <v>12413.4</v>
      </c>
    </row>
    <row r="45" spans="1:10" ht="21.75" customHeight="1">
      <c r="A45" s="8">
        <v>37</v>
      </c>
      <c r="B45" s="17" t="s">
        <v>97</v>
      </c>
      <c r="C45" s="18" t="s">
        <v>13</v>
      </c>
      <c r="D45" s="18" t="s">
        <v>98</v>
      </c>
      <c r="E45" s="19">
        <v>39853</v>
      </c>
      <c r="F45" s="19">
        <v>40033</v>
      </c>
      <c r="G45" s="36">
        <v>2169.64</v>
      </c>
      <c r="H45" s="21" t="s">
        <v>99</v>
      </c>
      <c r="I45" s="22">
        <v>135</v>
      </c>
      <c r="J45" s="23">
        <f>6*G45</f>
        <v>13017.84</v>
      </c>
    </row>
    <row r="46" spans="1:10" ht="21.75" customHeight="1">
      <c r="A46" s="8">
        <v>38</v>
      </c>
      <c r="B46" s="17" t="s">
        <v>100</v>
      </c>
      <c r="C46" s="18" t="s">
        <v>13</v>
      </c>
      <c r="D46" s="18" t="s">
        <v>101</v>
      </c>
      <c r="E46" s="19">
        <v>39856</v>
      </c>
      <c r="F46" s="19">
        <v>40950</v>
      </c>
      <c r="G46" s="37" t="s">
        <v>102</v>
      </c>
      <c r="H46" s="21" t="s">
        <v>103</v>
      </c>
      <c r="I46" s="22" t="s">
        <v>89</v>
      </c>
      <c r="J46" s="23">
        <v>270000</v>
      </c>
    </row>
    <row r="47" spans="1:10" ht="21.75" customHeight="1">
      <c r="A47" s="8">
        <v>39</v>
      </c>
      <c r="B47" s="17" t="s">
        <v>104</v>
      </c>
      <c r="C47" s="18" t="s">
        <v>13</v>
      </c>
      <c r="D47" s="18" t="s">
        <v>101</v>
      </c>
      <c r="E47" s="19">
        <v>39856</v>
      </c>
      <c r="F47" s="19">
        <v>40950</v>
      </c>
      <c r="G47" s="37" t="s">
        <v>102</v>
      </c>
      <c r="H47" s="21" t="s">
        <v>105</v>
      </c>
      <c r="I47" s="22" t="s">
        <v>89</v>
      </c>
      <c r="J47" s="23">
        <v>270000</v>
      </c>
    </row>
    <row r="48" spans="1:10" ht="21.75" customHeight="1">
      <c r="A48" s="8">
        <v>40</v>
      </c>
      <c r="B48" s="17" t="s">
        <v>106</v>
      </c>
      <c r="C48" s="18" t="s">
        <v>13</v>
      </c>
      <c r="D48" s="18" t="s">
        <v>14</v>
      </c>
      <c r="E48" s="19">
        <v>39860</v>
      </c>
      <c r="F48" s="19">
        <v>40405</v>
      </c>
      <c r="G48" s="20">
        <v>3770</v>
      </c>
      <c r="H48" s="21" t="s">
        <v>96</v>
      </c>
      <c r="I48" s="22">
        <v>164</v>
      </c>
      <c r="J48" s="23">
        <f>10.33*G48</f>
        <v>38944.1</v>
      </c>
    </row>
    <row r="49" spans="1:10" ht="21.75" customHeight="1">
      <c r="A49" s="8">
        <v>41</v>
      </c>
      <c r="B49" s="17" t="s">
        <v>107</v>
      </c>
      <c r="C49" s="18" t="s">
        <v>67</v>
      </c>
      <c r="D49" s="18" t="s">
        <v>74</v>
      </c>
      <c r="E49" s="19">
        <v>39860</v>
      </c>
      <c r="F49" s="19">
        <v>39983</v>
      </c>
      <c r="G49" s="20">
        <v>2200</v>
      </c>
      <c r="H49" s="21" t="s">
        <v>108</v>
      </c>
      <c r="I49" s="22">
        <v>156</v>
      </c>
      <c r="J49" s="23">
        <f>4*2200</f>
        <v>8800</v>
      </c>
    </row>
    <row r="50" spans="1:10" ht="21.75" customHeight="1">
      <c r="A50" s="8">
        <v>42</v>
      </c>
      <c r="B50" s="17" t="s">
        <v>109</v>
      </c>
      <c r="C50" s="18" t="s">
        <v>13</v>
      </c>
      <c r="D50" s="18" t="s">
        <v>110</v>
      </c>
      <c r="E50" s="19">
        <v>39874</v>
      </c>
      <c r="F50" s="19">
        <v>40058</v>
      </c>
      <c r="G50" s="20">
        <v>2000</v>
      </c>
      <c r="H50" s="21" t="s">
        <v>111</v>
      </c>
      <c r="I50" s="22" t="s">
        <v>112</v>
      </c>
      <c r="J50" s="23">
        <f>G50*6</f>
        <v>12000</v>
      </c>
    </row>
    <row r="51" spans="1:10" ht="21.75" customHeight="1">
      <c r="A51" s="8">
        <v>43</v>
      </c>
      <c r="B51" s="17" t="s">
        <v>113</v>
      </c>
      <c r="C51" s="18" t="s">
        <v>13</v>
      </c>
      <c r="D51" s="18" t="s">
        <v>110</v>
      </c>
      <c r="E51" s="19">
        <v>39874</v>
      </c>
      <c r="F51" s="19">
        <v>40058</v>
      </c>
      <c r="G51" s="20">
        <v>2000</v>
      </c>
      <c r="H51" s="21" t="s">
        <v>111</v>
      </c>
      <c r="I51" s="22" t="s">
        <v>112</v>
      </c>
      <c r="J51" s="23">
        <f>G51*6</f>
        <v>12000</v>
      </c>
    </row>
    <row r="52" spans="1:10" ht="21.75" customHeight="1">
      <c r="A52" s="8">
        <v>44</v>
      </c>
      <c r="B52" s="17" t="s">
        <v>114</v>
      </c>
      <c r="C52" s="18" t="s">
        <v>13</v>
      </c>
      <c r="D52" s="18" t="s">
        <v>115</v>
      </c>
      <c r="E52" s="19">
        <v>39874</v>
      </c>
      <c r="F52" s="19">
        <v>40422</v>
      </c>
      <c r="G52" s="20">
        <v>1932</v>
      </c>
      <c r="H52" s="21" t="s">
        <v>116</v>
      </c>
      <c r="I52" s="22">
        <v>84</v>
      </c>
      <c r="J52" s="23">
        <f>10*1932</f>
        <v>19320</v>
      </c>
    </row>
    <row r="53" spans="1:10" ht="21.75" customHeight="1">
      <c r="A53" s="8">
        <v>45</v>
      </c>
      <c r="B53" s="17" t="s">
        <v>117</v>
      </c>
      <c r="C53" s="18" t="s">
        <v>13</v>
      </c>
      <c r="D53" s="18" t="s">
        <v>14</v>
      </c>
      <c r="E53" s="19">
        <v>39874</v>
      </c>
      <c r="F53" s="19">
        <v>40238</v>
      </c>
      <c r="G53" s="20">
        <v>3770</v>
      </c>
      <c r="H53" s="21" t="s">
        <v>65</v>
      </c>
      <c r="I53" s="22">
        <v>164</v>
      </c>
      <c r="J53" s="23">
        <f>10*G53</f>
        <v>37700</v>
      </c>
    </row>
    <row r="54" spans="1:10" ht="21.75" customHeight="1">
      <c r="A54" s="8">
        <v>46</v>
      </c>
      <c r="B54" s="17" t="s">
        <v>118</v>
      </c>
      <c r="C54" s="18" t="s">
        <v>13</v>
      </c>
      <c r="D54" s="18" t="s">
        <v>14</v>
      </c>
      <c r="E54" s="19">
        <v>39877</v>
      </c>
      <c r="F54" s="19">
        <v>40241</v>
      </c>
      <c r="G54" s="20">
        <v>3770</v>
      </c>
      <c r="H54" s="21" t="s">
        <v>65</v>
      </c>
      <c r="I54" s="22">
        <v>164</v>
      </c>
      <c r="J54" s="23">
        <f>10*3770</f>
        <v>37700</v>
      </c>
    </row>
    <row r="55" spans="1:10" ht="21.75" customHeight="1">
      <c r="A55" s="8">
        <v>47</v>
      </c>
      <c r="B55" s="17" t="s">
        <v>119</v>
      </c>
      <c r="C55" s="18" t="s">
        <v>13</v>
      </c>
      <c r="D55" s="18" t="s">
        <v>120</v>
      </c>
      <c r="E55" s="19">
        <v>39888</v>
      </c>
      <c r="F55" s="19">
        <v>39979</v>
      </c>
      <c r="G55" s="20">
        <v>2070</v>
      </c>
      <c r="H55" s="21" t="s">
        <v>121</v>
      </c>
      <c r="I55" s="22">
        <v>90</v>
      </c>
      <c r="J55" s="23">
        <f>3*2070</f>
        <v>6210</v>
      </c>
    </row>
    <row r="56" spans="1:10" ht="21.75" customHeight="1">
      <c r="A56" s="8"/>
      <c r="B56" s="17"/>
      <c r="C56" s="18" t="s">
        <v>13</v>
      </c>
      <c r="D56" s="18" t="s">
        <v>120</v>
      </c>
      <c r="E56" s="19">
        <v>40026</v>
      </c>
      <c r="F56" s="19">
        <v>40116</v>
      </c>
      <c r="G56" s="20">
        <v>2070</v>
      </c>
      <c r="H56" s="21" t="s">
        <v>121</v>
      </c>
      <c r="I56" s="22">
        <v>90</v>
      </c>
      <c r="J56" s="23">
        <f>3*2070</f>
        <v>6210</v>
      </c>
    </row>
    <row r="57" spans="1:10" ht="21.75" customHeight="1">
      <c r="A57" s="8">
        <v>48</v>
      </c>
      <c r="B57" s="17" t="s">
        <v>122</v>
      </c>
      <c r="C57" s="18" t="s">
        <v>13</v>
      </c>
      <c r="D57" s="18" t="s">
        <v>14</v>
      </c>
      <c r="E57" s="19">
        <v>39937</v>
      </c>
      <c r="F57" s="19">
        <v>39999</v>
      </c>
      <c r="G57" s="20">
        <v>3770</v>
      </c>
      <c r="H57" s="21" t="s">
        <v>123</v>
      </c>
      <c r="I57" s="22">
        <v>164</v>
      </c>
      <c r="J57" s="23">
        <f>2*G57</f>
        <v>7540</v>
      </c>
    </row>
    <row r="58" spans="1:10" ht="21.75" customHeight="1">
      <c r="A58" s="8">
        <v>49</v>
      </c>
      <c r="B58" s="17" t="s">
        <v>124</v>
      </c>
      <c r="C58" s="18" t="s">
        <v>13</v>
      </c>
      <c r="D58" s="18" t="s">
        <v>14</v>
      </c>
      <c r="E58" s="19">
        <v>39946</v>
      </c>
      <c r="F58" s="19">
        <v>40310</v>
      </c>
      <c r="G58" s="20">
        <v>3770</v>
      </c>
      <c r="H58" s="21" t="s">
        <v>65</v>
      </c>
      <c r="I58" s="22">
        <v>164</v>
      </c>
      <c r="J58" s="23">
        <f>7.33*G58</f>
        <v>27634.1</v>
      </c>
    </row>
    <row r="59" spans="1:10" s="29" customFormat="1" ht="21.75" customHeight="1">
      <c r="A59" s="8">
        <v>50</v>
      </c>
      <c r="B59" s="17" t="s">
        <v>125</v>
      </c>
      <c r="C59" s="18" t="s">
        <v>13</v>
      </c>
      <c r="D59" s="18" t="s">
        <v>14</v>
      </c>
      <c r="E59" s="19">
        <v>39967</v>
      </c>
      <c r="F59" s="19">
        <v>40024</v>
      </c>
      <c r="G59" s="20">
        <v>3770</v>
      </c>
      <c r="H59" s="21" t="s">
        <v>126</v>
      </c>
      <c r="I59" s="22">
        <v>164</v>
      </c>
      <c r="J59" s="23">
        <f>2*G59</f>
        <v>7540</v>
      </c>
    </row>
    <row r="60" spans="1:10" s="29" customFormat="1" ht="21.75" customHeight="1">
      <c r="A60" s="8">
        <v>51</v>
      </c>
      <c r="B60" s="17" t="s">
        <v>127</v>
      </c>
      <c r="C60" s="18" t="s">
        <v>13</v>
      </c>
      <c r="D60" s="18" t="s">
        <v>101</v>
      </c>
      <c r="E60" s="19">
        <v>39969</v>
      </c>
      <c r="F60" s="38">
        <v>41064</v>
      </c>
      <c r="G60" s="39" t="s">
        <v>102</v>
      </c>
      <c r="H60" s="21" t="s">
        <v>105</v>
      </c>
      <c r="I60" s="22" t="s">
        <v>112</v>
      </c>
      <c r="J60" s="23">
        <v>16000</v>
      </c>
    </row>
    <row r="61" spans="1:10" s="29" customFormat="1" ht="21.75" customHeight="1">
      <c r="A61" s="8">
        <v>52</v>
      </c>
      <c r="B61" s="17" t="s">
        <v>128</v>
      </c>
      <c r="C61" s="24" t="s">
        <v>20</v>
      </c>
      <c r="D61" s="25" t="s">
        <v>91</v>
      </c>
      <c r="E61" s="19">
        <v>39990</v>
      </c>
      <c r="F61" s="26">
        <v>40172</v>
      </c>
      <c r="G61" s="27">
        <v>2486.41</v>
      </c>
      <c r="H61" s="25" t="s">
        <v>92</v>
      </c>
      <c r="I61" s="28">
        <v>156</v>
      </c>
      <c r="J61" s="20">
        <f>6*G61</f>
        <v>14918.46</v>
      </c>
    </row>
    <row r="62" spans="1:10" s="29" customFormat="1" ht="21.75" customHeight="1">
      <c r="A62" s="8">
        <v>53</v>
      </c>
      <c r="B62" s="17" t="s">
        <v>129</v>
      </c>
      <c r="C62" s="18" t="s">
        <v>13</v>
      </c>
      <c r="D62" s="25" t="s">
        <v>120</v>
      </c>
      <c r="E62" s="19">
        <v>39993</v>
      </c>
      <c r="F62" s="26">
        <v>40357</v>
      </c>
      <c r="G62" s="27">
        <v>1237</v>
      </c>
      <c r="H62" s="25" t="s">
        <v>130</v>
      </c>
      <c r="I62" s="28">
        <v>57</v>
      </c>
      <c r="J62" s="20">
        <v>7422</v>
      </c>
    </row>
    <row r="63" spans="1:10" s="29" customFormat="1" ht="21.75" customHeight="1">
      <c r="A63" s="8">
        <v>54</v>
      </c>
      <c r="B63" s="17" t="s">
        <v>131</v>
      </c>
      <c r="C63" s="18" t="s">
        <v>13</v>
      </c>
      <c r="D63" s="25" t="s">
        <v>33</v>
      </c>
      <c r="E63" s="19">
        <v>39993</v>
      </c>
      <c r="F63" s="26">
        <v>40357</v>
      </c>
      <c r="G63" s="27">
        <v>1237</v>
      </c>
      <c r="H63" s="25" t="s">
        <v>130</v>
      </c>
      <c r="I63" s="28">
        <v>57</v>
      </c>
      <c r="J63" s="20">
        <v>7422</v>
      </c>
    </row>
    <row r="64" spans="1:10" ht="21.75" customHeight="1">
      <c r="A64" s="8">
        <v>55</v>
      </c>
      <c r="B64" s="17" t="s">
        <v>132</v>
      </c>
      <c r="C64" s="24" t="s">
        <v>20</v>
      </c>
      <c r="D64" s="25" t="s">
        <v>33</v>
      </c>
      <c r="E64" s="19">
        <v>39993</v>
      </c>
      <c r="F64" s="26">
        <v>40357</v>
      </c>
      <c r="G64" s="27">
        <v>1237</v>
      </c>
      <c r="H64" s="25" t="s">
        <v>130</v>
      </c>
      <c r="I64" s="28">
        <v>57</v>
      </c>
      <c r="J64" s="20">
        <v>7422</v>
      </c>
    </row>
    <row r="65" spans="1:10" ht="21.75" customHeight="1">
      <c r="A65" s="8">
        <v>56</v>
      </c>
      <c r="B65" s="17" t="s">
        <v>133</v>
      </c>
      <c r="C65" s="24" t="s">
        <v>20</v>
      </c>
      <c r="D65" s="25" t="s">
        <v>33</v>
      </c>
      <c r="E65" s="19">
        <v>39993</v>
      </c>
      <c r="F65" s="26">
        <v>40357</v>
      </c>
      <c r="G65" s="27">
        <v>1237</v>
      </c>
      <c r="H65" s="25" t="s">
        <v>130</v>
      </c>
      <c r="I65" s="28">
        <v>57</v>
      </c>
      <c r="J65" s="20">
        <f>6*G65</f>
        <v>7422</v>
      </c>
    </row>
    <row r="66" spans="1:10" ht="21.75" customHeight="1">
      <c r="A66" s="8">
        <v>57</v>
      </c>
      <c r="B66" s="17" t="s">
        <v>134</v>
      </c>
      <c r="C66" s="18" t="s">
        <v>13</v>
      </c>
      <c r="D66" s="25" t="s">
        <v>33</v>
      </c>
      <c r="E66" s="19">
        <v>39993</v>
      </c>
      <c r="F66" s="26">
        <v>40357</v>
      </c>
      <c r="G66" s="27">
        <v>1237</v>
      </c>
      <c r="H66" s="25" t="s">
        <v>130</v>
      </c>
      <c r="I66" s="28">
        <v>57</v>
      </c>
      <c r="J66" s="20">
        <v>7422</v>
      </c>
    </row>
    <row r="67" spans="1:10" ht="21.75" customHeight="1">
      <c r="A67" s="8">
        <v>58</v>
      </c>
      <c r="B67" s="17" t="s">
        <v>135</v>
      </c>
      <c r="C67" s="18" t="s">
        <v>13</v>
      </c>
      <c r="D67" s="25" t="s">
        <v>33</v>
      </c>
      <c r="E67" s="19">
        <v>39993</v>
      </c>
      <c r="F67" s="26">
        <v>40357</v>
      </c>
      <c r="G67" s="27">
        <v>1237</v>
      </c>
      <c r="H67" s="25" t="s">
        <v>130</v>
      </c>
      <c r="I67" s="28">
        <v>57</v>
      </c>
      <c r="J67" s="20">
        <f>6*G67</f>
        <v>7422</v>
      </c>
    </row>
    <row r="68" spans="1:10" ht="21.75" customHeight="1">
      <c r="A68" s="8">
        <v>59</v>
      </c>
      <c r="B68" s="17" t="s">
        <v>136</v>
      </c>
      <c r="C68" s="18" t="s">
        <v>137</v>
      </c>
      <c r="D68" s="18" t="s">
        <v>138</v>
      </c>
      <c r="E68" s="19">
        <v>40003</v>
      </c>
      <c r="F68" s="19">
        <v>40033</v>
      </c>
      <c r="G68" s="20">
        <v>5000</v>
      </c>
      <c r="H68" s="21" t="s">
        <v>139</v>
      </c>
      <c r="I68" s="22" t="s">
        <v>89</v>
      </c>
      <c r="J68" s="23">
        <v>5000</v>
      </c>
    </row>
    <row r="69" spans="1:10" ht="21.75" customHeight="1">
      <c r="A69" s="8">
        <v>60</v>
      </c>
      <c r="B69" s="17" t="s">
        <v>140</v>
      </c>
      <c r="C69" s="18" t="s">
        <v>13</v>
      </c>
      <c r="D69" s="18" t="s">
        <v>14</v>
      </c>
      <c r="E69" s="19">
        <v>40019</v>
      </c>
      <c r="F69" s="19">
        <v>40086</v>
      </c>
      <c r="G69" s="20">
        <v>3770</v>
      </c>
      <c r="H69" s="21" t="s">
        <v>141</v>
      </c>
      <c r="I69" s="22">
        <v>164</v>
      </c>
      <c r="J69" s="23">
        <f>2*G69</f>
        <v>7540</v>
      </c>
    </row>
    <row r="70" spans="1:10" ht="21.75" customHeight="1">
      <c r="A70" s="8">
        <v>61</v>
      </c>
      <c r="B70" s="17" t="s">
        <v>142</v>
      </c>
      <c r="C70" s="18" t="s">
        <v>13</v>
      </c>
      <c r="D70" s="18" t="s">
        <v>46</v>
      </c>
      <c r="E70" s="19">
        <v>40044</v>
      </c>
      <c r="F70" s="19">
        <v>40209</v>
      </c>
      <c r="G70" s="20">
        <v>3770</v>
      </c>
      <c r="H70" s="21" t="s">
        <v>143</v>
      </c>
      <c r="I70" s="22">
        <v>168</v>
      </c>
      <c r="J70" s="23">
        <f>4.33*G70</f>
        <v>16324.1</v>
      </c>
    </row>
    <row r="71" spans="1:10" ht="21.75" customHeight="1">
      <c r="A71" s="8">
        <v>62</v>
      </c>
      <c r="B71" s="17" t="s">
        <v>144</v>
      </c>
      <c r="C71" s="18" t="s">
        <v>67</v>
      </c>
      <c r="D71" s="18" t="s">
        <v>46</v>
      </c>
      <c r="E71" s="19">
        <v>40044</v>
      </c>
      <c r="F71" s="19">
        <v>40301</v>
      </c>
      <c r="G71" s="20">
        <v>1683</v>
      </c>
      <c r="H71" s="21" t="s">
        <v>145</v>
      </c>
      <c r="I71" s="22">
        <v>80</v>
      </c>
      <c r="J71" s="23">
        <f>4.33*1683</f>
        <v>7287.39</v>
      </c>
    </row>
    <row r="72" spans="1:10" s="29" customFormat="1" ht="21.75" customHeight="1">
      <c r="A72" s="8">
        <v>63</v>
      </c>
      <c r="B72" s="17" t="s">
        <v>146</v>
      </c>
      <c r="C72" s="18" t="s">
        <v>13</v>
      </c>
      <c r="D72" s="18" t="s">
        <v>14</v>
      </c>
      <c r="E72" s="19">
        <v>40057</v>
      </c>
      <c r="F72" s="19">
        <v>40237</v>
      </c>
      <c r="G72" s="20">
        <v>3770</v>
      </c>
      <c r="H72" s="21" t="s">
        <v>147</v>
      </c>
      <c r="I72" s="22">
        <v>164</v>
      </c>
      <c r="J72" s="23">
        <f>4*G72</f>
        <v>15080</v>
      </c>
    </row>
    <row r="73" spans="1:10" s="29" customFormat="1" ht="21.75" customHeight="1">
      <c r="A73" s="8">
        <v>64</v>
      </c>
      <c r="B73" s="17" t="s">
        <v>148</v>
      </c>
      <c r="C73" s="24" t="s">
        <v>20</v>
      </c>
      <c r="D73" s="18" t="s">
        <v>91</v>
      </c>
      <c r="E73" s="19">
        <v>40072</v>
      </c>
      <c r="F73" s="19">
        <v>40252</v>
      </c>
      <c r="G73" s="20">
        <v>2486.41</v>
      </c>
      <c r="H73" s="21" t="s">
        <v>149</v>
      </c>
      <c r="I73" s="22">
        <v>156</v>
      </c>
      <c r="J73" s="23">
        <f>13.5*G73</f>
        <v>33566.534999999996</v>
      </c>
    </row>
    <row r="74" spans="1:10" s="29" customFormat="1" ht="21.75" customHeight="1">
      <c r="A74" s="8">
        <v>65</v>
      </c>
      <c r="B74" s="17" t="s">
        <v>150</v>
      </c>
      <c r="C74" s="18" t="s">
        <v>13</v>
      </c>
      <c r="D74" s="18" t="s">
        <v>14</v>
      </c>
      <c r="E74" s="19">
        <v>40077</v>
      </c>
      <c r="F74" s="19">
        <v>40257</v>
      </c>
      <c r="G74" s="37" t="s">
        <v>102</v>
      </c>
      <c r="H74" s="21" t="s">
        <v>151</v>
      </c>
      <c r="I74" s="22" t="s">
        <v>89</v>
      </c>
      <c r="J74" s="23" t="s">
        <v>89</v>
      </c>
    </row>
    <row r="75" spans="1:10" s="29" customFormat="1" ht="21.75" customHeight="1">
      <c r="A75" s="8">
        <v>66</v>
      </c>
      <c r="B75" s="17" t="s">
        <v>152</v>
      </c>
      <c r="C75" s="18" t="s">
        <v>13</v>
      </c>
      <c r="D75" s="18" t="s">
        <v>153</v>
      </c>
      <c r="E75" s="19">
        <v>40077</v>
      </c>
      <c r="F75" s="19">
        <v>40257</v>
      </c>
      <c r="G75" s="37" t="s">
        <v>102</v>
      </c>
      <c r="H75" s="21" t="s">
        <v>154</v>
      </c>
      <c r="I75" s="22" t="s">
        <v>89</v>
      </c>
      <c r="J75" s="23" t="s">
        <v>89</v>
      </c>
    </row>
    <row r="76" spans="1:10" s="29" customFormat="1" ht="21.75" customHeight="1">
      <c r="A76" s="8">
        <v>67</v>
      </c>
      <c r="B76" s="17" t="s">
        <v>155</v>
      </c>
      <c r="C76" s="18" t="s">
        <v>13</v>
      </c>
      <c r="D76" s="18" t="s">
        <v>156</v>
      </c>
      <c r="E76" s="19">
        <v>40087</v>
      </c>
      <c r="F76" s="19">
        <v>40178</v>
      </c>
      <c r="G76" s="20">
        <v>2250</v>
      </c>
      <c r="H76" s="21" t="s">
        <v>157</v>
      </c>
      <c r="I76" s="22" t="s">
        <v>89</v>
      </c>
      <c r="J76" s="23">
        <v>5500</v>
      </c>
    </row>
    <row r="77" spans="1:10" ht="34.5" customHeight="1">
      <c r="A77" s="40" t="s">
        <v>158</v>
      </c>
      <c r="B77" s="40"/>
      <c r="C77" s="40"/>
      <c r="D77" s="40"/>
      <c r="E77" s="40"/>
      <c r="F77" s="40"/>
      <c r="G77" s="40"/>
      <c r="H77" s="40"/>
      <c r="I77" s="41" t="s">
        <v>159</v>
      </c>
      <c r="J77" s="23">
        <f>SUM(J4:J76)</f>
        <v>1572514.033</v>
      </c>
    </row>
  </sheetData>
  <mergeCells count="3">
    <mergeCell ref="A1:J1"/>
    <mergeCell ref="A2:J2"/>
    <mergeCell ref="A77:H77"/>
  </mergeCells>
  <printOptions horizontalCentered="1" verticalCentered="1"/>
  <pageMargins left="0.7875" right="0.7875" top="0.5902777777777778" bottom="0.5902777777777778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2009-10-14T06:56:08Z</cp:lastPrinted>
  <dcterms:created xsi:type="dcterms:W3CDTF">2003-02-26T16:25:51Z</dcterms:created>
  <dcterms:modified xsi:type="dcterms:W3CDTF">2009-10-14T06:57:23Z</dcterms:modified>
  <cp:category/>
  <cp:version/>
  <cp:contentType/>
  <cp:contentStatus/>
  <cp:revision>14</cp:revision>
</cp:coreProperties>
</file>